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бензин" sheetId="1" r:id="rId1"/>
    <sheet name="мойка авто и автотовар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3"/>
  <c r="E9"/>
  <c r="F9"/>
  <c r="C9"/>
  <c r="G6" i="2"/>
  <c r="F6"/>
  <c r="G5"/>
  <c r="G4"/>
  <c r="G3"/>
  <c r="F4"/>
  <c r="F5" s="1"/>
  <c r="F3"/>
  <c r="D3"/>
  <c r="C3"/>
  <c r="C19" i="1"/>
  <c r="E19"/>
  <c r="E18"/>
  <c r="C18"/>
  <c r="C11"/>
  <c r="C12" s="1"/>
  <c r="C17"/>
  <c r="C16"/>
  <c r="C15"/>
  <c r="E12"/>
  <c r="E5"/>
  <c r="C10"/>
  <c r="C9"/>
  <c r="C8"/>
  <c r="C7"/>
  <c r="C5"/>
</calcChain>
</file>

<file path=xl/sharedStrings.xml><?xml version="1.0" encoding="utf-8"?>
<sst xmlns="http://schemas.openxmlformats.org/spreadsheetml/2006/main" count="51" uniqueCount="42">
  <si>
    <t>Пробег автомобиля Тойота Камри</t>
  </si>
  <si>
    <t>работа-дом- работа</t>
  </si>
  <si>
    <t>Банк Санкт-Петербург</t>
  </si>
  <si>
    <t>Налоговая, Лермонтовский 47</t>
  </si>
  <si>
    <t>Поездка в Смольный</t>
  </si>
  <si>
    <t>Пробег, км</t>
  </si>
  <si>
    <t>2-3 поездки по городу:</t>
  </si>
  <si>
    <t>Поездка по осмотру трубы (Оптиков,6)</t>
  </si>
  <si>
    <t>Пробег автомобиля Митсубиси Лансер</t>
  </si>
  <si>
    <t xml:space="preserve">Норма пробега в месяц по приказу № 01 от 17.01.2008г. </t>
  </si>
  <si>
    <t>Итого пробег автомобиля в день, км</t>
  </si>
  <si>
    <t xml:space="preserve">Итого пробег автомобиля в год с учетом рабочих дней (247): </t>
  </si>
  <si>
    <t xml:space="preserve">Итого пробег автомобиля в год: </t>
  </si>
  <si>
    <t>Расчет расхода бензина на 100 км.</t>
  </si>
  <si>
    <t>Обкатка</t>
  </si>
  <si>
    <t>Зима</t>
  </si>
  <si>
    <t>Лето</t>
  </si>
  <si>
    <t>Мойка автомобилей</t>
  </si>
  <si>
    <t>Количество моек Тойота Камри в год, шт.</t>
  </si>
  <si>
    <t>Средний расход бензина на 100 км.</t>
  </si>
  <si>
    <t>Итого расход бензина</t>
  </si>
  <si>
    <t>Количество моек арендованный автомобиль, год, шт.</t>
  </si>
  <si>
    <t>мойка кузова</t>
  </si>
  <si>
    <t>мойка-люкс</t>
  </si>
  <si>
    <t>Итого стоимость, без НДС</t>
  </si>
  <si>
    <t>Итого стоимость, с учетом НДС</t>
  </si>
  <si>
    <t>Стоимость услуг, руб.</t>
  </si>
  <si>
    <t>аларм</t>
  </si>
  <si>
    <t>пит стоп</t>
  </si>
  <si>
    <t>зе мойка</t>
  </si>
  <si>
    <t>автомойка</t>
  </si>
  <si>
    <t>люкс</t>
  </si>
  <si>
    <t>шиномонтаж</t>
  </si>
  <si>
    <t>пит стоп 2</t>
  </si>
  <si>
    <t>расстояние</t>
  </si>
  <si>
    <t>мойка люкс</t>
  </si>
  <si>
    <t>Приложение №1</t>
  </si>
  <si>
    <t>итого</t>
  </si>
  <si>
    <t xml:space="preserve"> ООО "Аларм-Лидер"</t>
  </si>
  <si>
    <t>ООО "PIT STOP" Выборгское шоссе, д. 33</t>
  </si>
  <si>
    <t>ООО "PIT STOP" Маршала Блюхера, д.41</t>
  </si>
  <si>
    <t>ООО "Автомойка"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</si>
</sst>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164" fontId="0" fillId="0" borderId="1" xfId="1" applyFont="1" applyBorder="1"/>
    <xf numFmtId="0" fontId="0" fillId="0" borderId="1" xfId="0" applyFill="1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2"/>
  <sheetViews>
    <sheetView workbookViewId="0">
      <selection activeCell="C27" sqref="C27"/>
    </sheetView>
  </sheetViews>
  <sheetFormatPr defaultRowHeight="15"/>
  <cols>
    <col min="2" max="2" width="36.5703125" customWidth="1"/>
    <col min="3" max="3" width="12.85546875" customWidth="1"/>
    <col min="4" max="4" width="36.140625" customWidth="1"/>
    <col min="5" max="5" width="15" customWidth="1"/>
  </cols>
  <sheetData>
    <row r="2" spans="2:11">
      <c r="F2" s="3"/>
      <c r="G2" s="3"/>
      <c r="H2" s="3"/>
      <c r="I2" s="3"/>
      <c r="J2" s="3"/>
      <c r="K2" s="3"/>
    </row>
    <row r="3" spans="2:11">
      <c r="B3" s="12" t="s">
        <v>0</v>
      </c>
      <c r="C3" s="12"/>
      <c r="D3" s="1" t="s">
        <v>8</v>
      </c>
      <c r="E3" s="1"/>
      <c r="F3" s="3"/>
      <c r="G3" s="3"/>
      <c r="H3" s="3"/>
      <c r="I3" s="3"/>
      <c r="J3" s="3"/>
      <c r="K3" s="3"/>
    </row>
    <row r="4" spans="2:11">
      <c r="B4" s="1"/>
      <c r="C4" s="1" t="s">
        <v>5</v>
      </c>
      <c r="D4" s="1"/>
      <c r="E4" s="1" t="s">
        <v>5</v>
      </c>
      <c r="F4" s="3"/>
      <c r="G4" s="3"/>
      <c r="H4" s="3"/>
      <c r="I4" s="3"/>
      <c r="J4" s="3"/>
      <c r="K4" s="3"/>
    </row>
    <row r="5" spans="2:11" ht="30">
      <c r="B5" s="1" t="s">
        <v>1</v>
      </c>
      <c r="C5" s="1">
        <f>17*2</f>
        <v>34</v>
      </c>
      <c r="D5" s="2" t="s">
        <v>9</v>
      </c>
      <c r="E5" s="4">
        <f>1200</f>
        <v>1200</v>
      </c>
      <c r="F5" s="3"/>
      <c r="G5" s="3"/>
      <c r="H5" s="3"/>
      <c r="I5" s="3"/>
      <c r="J5" s="3"/>
      <c r="K5" s="3"/>
    </row>
    <row r="6" spans="2:11">
      <c r="B6" s="1" t="s">
        <v>6</v>
      </c>
      <c r="C6" s="1"/>
      <c r="D6" s="1"/>
      <c r="E6" s="4"/>
      <c r="F6" s="3"/>
      <c r="G6" s="3"/>
      <c r="H6" s="3"/>
      <c r="I6" s="3"/>
      <c r="J6" s="3"/>
      <c r="K6" s="3"/>
    </row>
    <row r="7" spans="2:11">
      <c r="B7" s="1" t="s">
        <v>2</v>
      </c>
      <c r="C7" s="1">
        <f>4.8*2</f>
        <v>9.6</v>
      </c>
      <c r="D7" s="1"/>
      <c r="E7" s="4"/>
      <c r="F7" s="3"/>
      <c r="G7" s="3"/>
      <c r="H7" s="3"/>
      <c r="I7" s="3"/>
      <c r="J7" s="3"/>
      <c r="K7" s="3"/>
    </row>
    <row r="8" spans="2:11">
      <c r="B8" s="1" t="s">
        <v>3</v>
      </c>
      <c r="C8" s="1">
        <f>3.9*2</f>
        <v>7.8</v>
      </c>
      <c r="D8" s="1"/>
      <c r="E8" s="4"/>
      <c r="F8" s="3"/>
      <c r="G8" s="3"/>
      <c r="H8" s="3"/>
      <c r="I8" s="3"/>
      <c r="J8" s="3"/>
      <c r="K8" s="3"/>
    </row>
    <row r="9" spans="2:11">
      <c r="B9" s="1" t="s">
        <v>4</v>
      </c>
      <c r="C9" s="1">
        <f>6.3*2</f>
        <v>12.6</v>
      </c>
      <c r="D9" s="1"/>
      <c r="E9" s="4"/>
      <c r="F9" s="3"/>
      <c r="G9" s="3"/>
      <c r="H9" s="3"/>
      <c r="I9" s="3"/>
      <c r="J9" s="3"/>
      <c r="K9" s="3"/>
    </row>
    <row r="10" spans="2:11">
      <c r="B10" s="1" t="s">
        <v>7</v>
      </c>
      <c r="C10" s="1">
        <f>13*2</f>
        <v>26</v>
      </c>
      <c r="D10" s="1"/>
      <c r="E10" s="4"/>
      <c r="F10" s="3"/>
      <c r="G10" s="3"/>
      <c r="H10" s="3"/>
      <c r="I10" s="3"/>
      <c r="J10" s="3"/>
      <c r="K10" s="3"/>
    </row>
    <row r="11" spans="2:11">
      <c r="B11" s="1" t="s">
        <v>10</v>
      </c>
      <c r="C11" s="1">
        <f>SUM(C5:C10)</f>
        <v>90</v>
      </c>
      <c r="D11" s="1"/>
      <c r="E11" s="4"/>
      <c r="F11" s="3"/>
      <c r="G11" s="3"/>
      <c r="H11" s="3"/>
      <c r="I11" s="3"/>
      <c r="J11" s="3"/>
      <c r="K11" s="3"/>
    </row>
    <row r="12" spans="2:11" ht="30">
      <c r="B12" s="2" t="s">
        <v>11</v>
      </c>
      <c r="C12" s="4">
        <f>C11*247</f>
        <v>22230</v>
      </c>
      <c r="D12" s="2" t="s">
        <v>12</v>
      </c>
      <c r="E12" s="4">
        <f>E5*12</f>
        <v>14400</v>
      </c>
      <c r="F12" s="3"/>
      <c r="G12" s="3"/>
      <c r="H12" s="3"/>
      <c r="I12" s="3"/>
      <c r="J12" s="3"/>
      <c r="K12" s="3"/>
    </row>
    <row r="13" spans="2:11" s="3" customFormat="1"/>
    <row r="14" spans="2:11" s="3" customFormat="1">
      <c r="B14" s="1" t="s">
        <v>13</v>
      </c>
      <c r="C14" s="1">
        <v>11</v>
      </c>
      <c r="D14" s="1"/>
      <c r="E14" s="1"/>
    </row>
    <row r="15" spans="2:11">
      <c r="B15" s="1" t="s">
        <v>14</v>
      </c>
      <c r="C15" s="1">
        <f>11*(1.25+0.1+0.1)</f>
        <v>15.950000000000003</v>
      </c>
      <c r="D15" s="1"/>
      <c r="E15" s="1"/>
      <c r="F15" s="3"/>
      <c r="G15" s="3"/>
      <c r="H15" s="3"/>
      <c r="I15" s="3"/>
      <c r="J15" s="3"/>
      <c r="K15" s="3"/>
    </row>
    <row r="16" spans="2:11">
      <c r="B16" s="1" t="s">
        <v>15</v>
      </c>
      <c r="C16" s="1">
        <f>C14*(1.25+0.1)</f>
        <v>14.850000000000001</v>
      </c>
      <c r="D16" s="1" t="s">
        <v>15</v>
      </c>
      <c r="E16" s="1">
        <v>16.100000000000001</v>
      </c>
      <c r="F16" s="3"/>
      <c r="G16" s="3"/>
      <c r="H16" s="3"/>
      <c r="I16" s="3"/>
      <c r="J16" s="3"/>
      <c r="K16" s="3"/>
    </row>
    <row r="17" spans="2:11">
      <c r="B17" s="1" t="s">
        <v>16</v>
      </c>
      <c r="C17" s="1">
        <f>+C14*(1.25+0.07)</f>
        <v>14.520000000000001</v>
      </c>
      <c r="D17" s="1" t="s">
        <v>16</v>
      </c>
      <c r="E17" s="1">
        <v>15.7</v>
      </c>
      <c r="F17" s="3"/>
      <c r="G17" s="3"/>
      <c r="H17" s="3"/>
      <c r="I17" s="3"/>
      <c r="J17" s="3"/>
      <c r="K17" s="3"/>
    </row>
    <row r="18" spans="2:11">
      <c r="B18" s="1" t="s">
        <v>19</v>
      </c>
      <c r="C18" s="6">
        <f>(C15+C16+C17)/3</f>
        <v>15.106666666666669</v>
      </c>
      <c r="D18" s="1" t="s">
        <v>19</v>
      </c>
      <c r="E18" s="1">
        <f>(E16+E17)/2</f>
        <v>15.9</v>
      </c>
      <c r="F18" s="3"/>
      <c r="G18" s="3"/>
      <c r="H18" s="3"/>
      <c r="I18" s="3"/>
      <c r="J18" s="3"/>
      <c r="K18" s="3"/>
    </row>
    <row r="19" spans="2:11">
      <c r="B19" s="1" t="s">
        <v>20</v>
      </c>
      <c r="C19" s="7">
        <f>(C12*C18)/100</f>
        <v>3358.2120000000009</v>
      </c>
      <c r="D19" s="1" t="s">
        <v>20</v>
      </c>
      <c r="E19" s="4">
        <f>(E12*E18)/100</f>
        <v>2289.6</v>
      </c>
      <c r="F19" s="3"/>
      <c r="G19" s="3"/>
      <c r="H19" s="3"/>
      <c r="I19" s="3"/>
      <c r="J19" s="3"/>
      <c r="K19" s="3"/>
    </row>
    <row r="20" spans="2:11">
      <c r="B20" s="1"/>
      <c r="C20" s="1"/>
      <c r="D20" s="1"/>
      <c r="E20" s="1"/>
      <c r="F20" s="3"/>
      <c r="G20" s="3"/>
      <c r="H20" s="3"/>
      <c r="I20" s="3"/>
      <c r="J20" s="3"/>
      <c r="K20" s="3"/>
    </row>
    <row r="21" spans="2:11">
      <c r="B21" s="5"/>
      <c r="C21" s="1"/>
      <c r="D21" s="1"/>
      <c r="E21" s="1"/>
      <c r="F21" s="3"/>
      <c r="G21" s="3"/>
      <c r="H21" s="3"/>
      <c r="I21" s="3"/>
      <c r="J21" s="3"/>
      <c r="K21" s="3"/>
    </row>
    <row r="22" spans="2:11">
      <c r="F22" s="3"/>
      <c r="G22" s="3"/>
    </row>
  </sheetData>
  <mergeCells count="1">
    <mergeCell ref="B3:C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17"/>
  <sheetViews>
    <sheetView workbookViewId="0">
      <selection activeCell="J3" sqref="J3:O11"/>
    </sheetView>
  </sheetViews>
  <sheetFormatPr defaultRowHeight="15"/>
  <cols>
    <col min="2" max="2" width="30.42578125" customWidth="1"/>
    <col min="4" max="4" width="12.7109375" customWidth="1"/>
    <col min="5" max="5" width="12.42578125" customWidth="1"/>
    <col min="6" max="6" width="18.85546875" customWidth="1"/>
    <col min="7" max="7" width="14.140625" customWidth="1"/>
    <col min="10" max="10" width="14.140625" customWidth="1"/>
    <col min="11" max="11" width="11.85546875" customWidth="1"/>
    <col min="12" max="13" width="13.42578125" customWidth="1"/>
    <col min="14" max="14" width="15" customWidth="1"/>
    <col min="15" max="15" width="12.85546875" customWidth="1"/>
  </cols>
  <sheetData>
    <row r="2" spans="2:15" ht="30">
      <c r="B2" s="1" t="s">
        <v>17</v>
      </c>
      <c r="C2" s="1"/>
      <c r="D2" s="1" t="s">
        <v>22</v>
      </c>
      <c r="E2" s="1" t="s">
        <v>23</v>
      </c>
      <c r="F2" s="2" t="s">
        <v>26</v>
      </c>
      <c r="G2" s="2" t="s">
        <v>26</v>
      </c>
    </row>
    <row r="3" spans="2:15" ht="30">
      <c r="B3" s="2" t="s">
        <v>18</v>
      </c>
      <c r="C3" s="8">
        <f>247/2</f>
        <v>123.5</v>
      </c>
      <c r="D3" s="8">
        <f>C3-E3</f>
        <v>98.5</v>
      </c>
      <c r="E3" s="1">
        <v>25</v>
      </c>
      <c r="F3" s="4">
        <f>D3*500+E3*860</f>
        <v>70750</v>
      </c>
      <c r="G3" s="4">
        <f>D3*(370+90)+E3*795</f>
        <v>65185</v>
      </c>
      <c r="J3" s="1"/>
      <c r="K3" s="1" t="s">
        <v>27</v>
      </c>
      <c r="L3" s="1" t="s">
        <v>28</v>
      </c>
      <c r="M3" s="9" t="s">
        <v>33</v>
      </c>
      <c r="N3" s="1" t="s">
        <v>29</v>
      </c>
      <c r="O3" s="1" t="s">
        <v>30</v>
      </c>
    </row>
    <row r="4" spans="2:15" ht="34.5" customHeight="1">
      <c r="B4" s="2" t="s">
        <v>21</v>
      </c>
      <c r="C4" s="1">
        <v>12</v>
      </c>
      <c r="D4" s="1">
        <v>0</v>
      </c>
      <c r="E4" s="1">
        <v>12</v>
      </c>
      <c r="F4" s="4">
        <f>E4*860</f>
        <v>10320</v>
      </c>
      <c r="G4" s="4">
        <f>E4*795</f>
        <v>9540</v>
      </c>
      <c r="J4" s="1" t="s">
        <v>31</v>
      </c>
      <c r="K4" s="1">
        <v>920</v>
      </c>
      <c r="L4" s="1">
        <v>1200</v>
      </c>
      <c r="M4" s="9">
        <v>950</v>
      </c>
      <c r="N4" s="1">
        <v>800</v>
      </c>
      <c r="O4" s="1">
        <v>1160</v>
      </c>
    </row>
    <row r="5" spans="2:15">
      <c r="B5" s="1" t="s">
        <v>24</v>
      </c>
      <c r="C5" s="1"/>
      <c r="D5" s="1"/>
      <c r="E5" s="1"/>
      <c r="F5" s="4">
        <f>SUM(F3:F4)</f>
        <v>81070</v>
      </c>
      <c r="G5" s="4">
        <f>SUM(G3:G4)</f>
        <v>74725</v>
      </c>
      <c r="J5" s="1" t="s">
        <v>22</v>
      </c>
      <c r="K5" s="1">
        <v>440</v>
      </c>
      <c r="L5" s="1">
        <v>780</v>
      </c>
      <c r="M5" s="9">
        <v>400</v>
      </c>
      <c r="N5" s="1">
        <v>400</v>
      </c>
      <c r="O5" s="1">
        <v>540</v>
      </c>
    </row>
    <row r="6" spans="2:15">
      <c r="B6" s="1" t="s">
        <v>25</v>
      </c>
      <c r="C6" s="1"/>
      <c r="D6" s="1"/>
      <c r="E6" s="1"/>
      <c r="F6" s="4">
        <f>F5*1.18</f>
        <v>95662.599999999991</v>
      </c>
      <c r="G6" s="4">
        <f>G5*1.18</f>
        <v>88175.5</v>
      </c>
      <c r="J6" s="1" t="s">
        <v>32</v>
      </c>
      <c r="K6" s="1">
        <v>2300</v>
      </c>
      <c r="L6" s="1">
        <v>2380</v>
      </c>
      <c r="M6" s="9">
        <v>2380</v>
      </c>
      <c r="N6" s="1">
        <v>2000</v>
      </c>
      <c r="O6" s="1">
        <v>2600</v>
      </c>
    </row>
    <row r="7" spans="2:15">
      <c r="B7" s="1"/>
      <c r="C7" s="1"/>
      <c r="D7" s="1"/>
      <c r="E7" s="1"/>
      <c r="F7" s="1"/>
      <c r="G7" s="1"/>
      <c r="J7" s="1"/>
      <c r="K7" s="1"/>
      <c r="L7" s="1"/>
      <c r="M7" s="1"/>
      <c r="N7" s="1"/>
      <c r="O7" s="1"/>
    </row>
    <row r="8" spans="2:15">
      <c r="B8" s="1"/>
      <c r="C8" s="1"/>
      <c r="D8" s="1"/>
      <c r="E8" s="1"/>
      <c r="F8" s="1"/>
      <c r="G8" s="1"/>
      <c r="J8" s="1"/>
      <c r="K8" s="1"/>
      <c r="L8" s="1"/>
      <c r="M8" s="1"/>
      <c r="N8" s="1"/>
      <c r="O8" s="1"/>
    </row>
    <row r="9" spans="2:15">
      <c r="B9" s="1"/>
      <c r="C9" s="1"/>
      <c r="D9" s="1"/>
      <c r="E9" s="1"/>
      <c r="F9" s="1"/>
      <c r="G9" s="1"/>
      <c r="J9" s="1" t="s">
        <v>34</v>
      </c>
      <c r="K9" s="1"/>
      <c r="L9" s="1"/>
      <c r="M9" s="1"/>
      <c r="N9" s="1"/>
      <c r="O9" s="1"/>
    </row>
    <row r="10" spans="2:15">
      <c r="B10" s="1"/>
      <c r="C10" s="1"/>
      <c r="D10" s="1"/>
      <c r="E10" s="1"/>
      <c r="F10" s="1"/>
      <c r="G10" s="1"/>
      <c r="J10" s="1"/>
      <c r="K10" s="1"/>
      <c r="L10" s="1"/>
      <c r="M10" s="1"/>
      <c r="N10" s="1"/>
      <c r="O10" s="1"/>
    </row>
    <row r="11" spans="2:15">
      <c r="B11" s="1"/>
      <c r="C11" s="1"/>
      <c r="D11" s="1"/>
      <c r="E11" s="1"/>
      <c r="F11" s="1"/>
      <c r="G11" s="1"/>
      <c r="J11" s="1"/>
      <c r="K11" s="1"/>
      <c r="L11" s="1"/>
      <c r="M11" s="1"/>
      <c r="N11" s="1"/>
      <c r="O11" s="1"/>
    </row>
    <row r="12" spans="2:15">
      <c r="B12" s="1"/>
      <c r="C12" s="1"/>
      <c r="D12" s="1"/>
      <c r="E12" s="1"/>
      <c r="F12" s="1"/>
      <c r="G12" s="1"/>
    </row>
    <row r="13" spans="2:15">
      <c r="B13" s="1"/>
      <c r="C13" s="1"/>
      <c r="D13" s="1"/>
      <c r="E13" s="1"/>
      <c r="F13" s="1"/>
      <c r="G13" s="1"/>
    </row>
    <row r="14" spans="2:15">
      <c r="B14" s="1"/>
      <c r="C14" s="1"/>
      <c r="D14" s="1"/>
      <c r="E14" s="1"/>
      <c r="F14" s="1"/>
      <c r="G14" s="1"/>
    </row>
    <row r="15" spans="2:15">
      <c r="B15" s="1"/>
      <c r="C15" s="1"/>
      <c r="D15" s="1"/>
      <c r="E15" s="1"/>
      <c r="F15" s="1"/>
      <c r="G15" s="1"/>
    </row>
    <row r="16" spans="2:15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9"/>
  <sheetViews>
    <sheetView tabSelected="1" workbookViewId="0">
      <selection activeCell="G17" sqref="G17"/>
    </sheetView>
  </sheetViews>
  <sheetFormatPr defaultRowHeight="15"/>
  <cols>
    <col min="2" max="2" width="13.7109375" customWidth="1"/>
    <col min="3" max="3" width="11.7109375" customWidth="1"/>
    <col min="4" max="4" width="15.85546875" customWidth="1"/>
    <col min="5" max="5" width="16.28515625" customWidth="1"/>
    <col min="6" max="6" width="18.42578125" customWidth="1"/>
  </cols>
  <sheetData>
    <row r="2" spans="2:6">
      <c r="F2" t="s">
        <v>36</v>
      </c>
    </row>
    <row r="5" spans="2:6" ht="45">
      <c r="B5" s="1"/>
      <c r="C5" s="13" t="s">
        <v>38</v>
      </c>
      <c r="D5" s="13" t="s">
        <v>39</v>
      </c>
      <c r="E5" s="13" t="s">
        <v>40</v>
      </c>
      <c r="F5" s="14" t="s">
        <v>41</v>
      </c>
    </row>
    <row r="6" spans="2:6">
      <c r="B6" s="1" t="s">
        <v>35</v>
      </c>
      <c r="C6" s="10">
        <v>920</v>
      </c>
      <c r="D6" s="1">
        <v>1200</v>
      </c>
      <c r="E6" s="5">
        <v>950</v>
      </c>
      <c r="F6" s="1">
        <v>1160</v>
      </c>
    </row>
    <row r="7" spans="2:6">
      <c r="B7" s="1" t="s">
        <v>22</v>
      </c>
      <c r="C7" s="10">
        <v>440</v>
      </c>
      <c r="D7" s="1">
        <v>780</v>
      </c>
      <c r="E7" s="10">
        <v>400</v>
      </c>
      <c r="F7" s="1">
        <v>540</v>
      </c>
    </row>
    <row r="8" spans="2:6">
      <c r="B8" s="1" t="s">
        <v>32</v>
      </c>
      <c r="C8" s="10">
        <v>2300</v>
      </c>
      <c r="D8" s="1">
        <v>2380</v>
      </c>
      <c r="E8" s="5">
        <v>2380</v>
      </c>
      <c r="F8" s="1">
        <v>2600</v>
      </c>
    </row>
    <row r="9" spans="2:6">
      <c r="B9" s="11" t="s">
        <v>37</v>
      </c>
      <c r="C9" s="9">
        <f>SUM(C6:C8)</f>
        <v>3660</v>
      </c>
      <c r="D9" s="1">
        <f t="shared" ref="D9:F9" si="0">SUM(D6:D8)</f>
        <v>4360</v>
      </c>
      <c r="E9" s="1">
        <f t="shared" si="0"/>
        <v>3730</v>
      </c>
      <c r="F9" s="1">
        <f t="shared" si="0"/>
        <v>4300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бензин</vt:lpstr>
      <vt:lpstr>мойка авто и автотовары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2015-06-10T14:16:28Z</dcterms:modified>
</cp:coreProperties>
</file>